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1"/>
  </bookViews>
  <sheets>
    <sheet name="INC" sheetId="1" r:id="rId1"/>
    <sheet name="BS" sheetId="2" r:id="rId2"/>
  </sheets>
  <definedNames>
    <definedName name="_xlnm.Print_Area" localSheetId="1">'BS'!$A$1:$G$64</definedName>
    <definedName name="_xlnm.Print_Area" localSheetId="0">'INC'!$A$1:$L$68</definedName>
  </definedNames>
  <calcPr fullCalcOnLoad="1"/>
</workbook>
</file>

<file path=xl/sharedStrings.xml><?xml version="1.0" encoding="utf-8"?>
<sst xmlns="http://schemas.openxmlformats.org/spreadsheetml/2006/main" count="174" uniqueCount="112">
  <si>
    <t xml:space="preserve">QUARTERLY REPORT </t>
  </si>
  <si>
    <t xml:space="preserve">CURRENT </t>
  </si>
  <si>
    <t>YEAR</t>
  </si>
  <si>
    <t>QUARTER</t>
  </si>
  <si>
    <t>RM'000</t>
  </si>
  <si>
    <t>(a)</t>
  </si>
  <si>
    <t>(b)</t>
  </si>
  <si>
    <t>Investment income</t>
  </si>
  <si>
    <t>(c)</t>
  </si>
  <si>
    <t xml:space="preserve">Depreciation and amortisation </t>
  </si>
  <si>
    <t>(d)</t>
  </si>
  <si>
    <t>Exceptional items</t>
  </si>
  <si>
    <t>(e)</t>
  </si>
  <si>
    <t>(f)</t>
  </si>
  <si>
    <t>(g)</t>
  </si>
  <si>
    <t>(h)</t>
  </si>
  <si>
    <t xml:space="preserve">        before deducting minority interests </t>
  </si>
  <si>
    <t xml:space="preserve">(i)   </t>
  </si>
  <si>
    <t>(j)</t>
  </si>
  <si>
    <t>CUMULATIVE QUARTER</t>
  </si>
  <si>
    <t>(k)</t>
  </si>
  <si>
    <t xml:space="preserve">        members of the company</t>
  </si>
  <si>
    <t>(l)</t>
  </si>
  <si>
    <t xml:space="preserve">CONSOLIDATED INCOME STATEMENT </t>
  </si>
  <si>
    <t>TO DATE</t>
  </si>
  <si>
    <t>CONSOLIDATED BALANCE SHEET</t>
  </si>
  <si>
    <t>AS AT</t>
  </si>
  <si>
    <t xml:space="preserve">END OF </t>
  </si>
  <si>
    <t>CURRENT</t>
  </si>
  <si>
    <t xml:space="preserve">PRECEDING </t>
  </si>
  <si>
    <t xml:space="preserve">FINANCIAL </t>
  </si>
  <si>
    <t>YEAR END</t>
  </si>
  <si>
    <t>Investment in Associated Companies</t>
  </si>
  <si>
    <t>Current Assets</t>
  </si>
  <si>
    <t>Current Liabilities</t>
  </si>
  <si>
    <t>Shareholders' Funds</t>
  </si>
  <si>
    <t xml:space="preserve">Share Capital </t>
  </si>
  <si>
    <t xml:space="preserve">Reserves </t>
  </si>
  <si>
    <t xml:space="preserve">Minority Interests </t>
  </si>
  <si>
    <t>Long Term Borrowings</t>
  </si>
  <si>
    <t>Net tangible assets per share (sen)</t>
  </si>
  <si>
    <t>Long Term Investments</t>
  </si>
  <si>
    <t>Deposits maturing after 12 months</t>
  </si>
  <si>
    <t>Net Current Liabilities</t>
  </si>
  <si>
    <t>-</t>
  </si>
  <si>
    <t>MALAYSIA BUILDING SOCIETY BERHAD (Company No. 9417-K)</t>
  </si>
  <si>
    <t xml:space="preserve"> </t>
  </si>
  <si>
    <t>(i)</t>
  </si>
  <si>
    <t>(ii)</t>
  </si>
  <si>
    <t>(iii)</t>
  </si>
  <si>
    <t xml:space="preserve">Extraordinary items </t>
  </si>
  <si>
    <t xml:space="preserve">Extraordinary items attributable to </t>
  </si>
  <si>
    <t>members of the company</t>
  </si>
  <si>
    <t>Basic (based on 337,856,727</t>
  </si>
  <si>
    <t>ordinary shares) (sen)</t>
  </si>
  <si>
    <t>Fully diluted (based on 337,856,727</t>
  </si>
  <si>
    <t>companies</t>
  </si>
  <si>
    <t>after deducting any provision for</t>
  </si>
  <si>
    <t>Mortgage Loans receivable within 12 months</t>
  </si>
  <si>
    <t xml:space="preserve">Cash </t>
  </si>
  <si>
    <t xml:space="preserve">Short Term Borrowings </t>
  </si>
  <si>
    <t>Deposits maturing within 12 months</t>
  </si>
  <si>
    <t>Provision  for Taxation</t>
  </si>
  <si>
    <t>Share Premium</t>
  </si>
  <si>
    <t>Capital Reserve</t>
  </si>
  <si>
    <t>Capital Redemption Reserve</t>
  </si>
  <si>
    <t>Proposed Dividends (net)</t>
  </si>
  <si>
    <t>Provision for Staff Retirement Benefits</t>
  </si>
  <si>
    <t xml:space="preserve">PRECEDING  </t>
  </si>
  <si>
    <t>Other Long Term Liabilities</t>
  </si>
  <si>
    <t>Accumulated Losses</t>
  </si>
  <si>
    <t>Development Properties</t>
  </si>
  <si>
    <t>Mortgage Loans receivable after 12 months</t>
  </si>
  <si>
    <t>Deposits with other Financial Institution</t>
  </si>
  <si>
    <t>Revenue</t>
  </si>
  <si>
    <t>Other income</t>
  </si>
  <si>
    <t>Finance Cost</t>
  </si>
  <si>
    <t>Loss before income tax, minority interests</t>
  </si>
  <si>
    <t>and extraordinary items</t>
  </si>
  <si>
    <t>interests and extraordinary items after</t>
  </si>
  <si>
    <t>share of profit and losses of associated</t>
  </si>
  <si>
    <t>Income tax</t>
  </si>
  <si>
    <t>Loss after income tax before</t>
  </si>
  <si>
    <t xml:space="preserve">deducting minority interests </t>
  </si>
  <si>
    <t>Minority interests</t>
  </si>
  <si>
    <t>(m)</t>
  </si>
  <si>
    <t>Net loss attributable to members of  the</t>
  </si>
  <si>
    <t>company</t>
  </si>
  <si>
    <t>Loss per share based on 2(m) above</t>
  </si>
  <si>
    <t>Loss before income tax, minority</t>
  </si>
  <si>
    <t xml:space="preserve">Net loss from ordinary activities </t>
  </si>
  <si>
    <t>preference dividends, if any :</t>
  </si>
  <si>
    <t>attributable to members of the company</t>
  </si>
  <si>
    <t>Pre-acquisition loss</t>
  </si>
  <si>
    <t xml:space="preserve">Goodwill </t>
  </si>
  <si>
    <t>31/12/2001</t>
  </si>
  <si>
    <t xml:space="preserve">depreciation and amortisation, </t>
  </si>
  <si>
    <t xml:space="preserve">exceptional items, income tax, </t>
  </si>
  <si>
    <t>minority interests and extraordinary items</t>
  </si>
  <si>
    <t>Share of profits and losses of associated</t>
  </si>
  <si>
    <t xml:space="preserve">Profit before finance cost, </t>
  </si>
  <si>
    <t>Property, Plant and Equipment</t>
  </si>
  <si>
    <t>Properties held for Development</t>
  </si>
  <si>
    <t>Inventories of Completed Properties</t>
  </si>
  <si>
    <t>Trade Receivables</t>
  </si>
  <si>
    <t>Others Receivables</t>
  </si>
  <si>
    <t xml:space="preserve">Trade Payables </t>
  </si>
  <si>
    <t>Other Payables</t>
  </si>
  <si>
    <t>Unaudited quarterly report on consolidated results for the financial quarter ended 30th June 2002.</t>
  </si>
  <si>
    <t>30/06/2002</t>
  </si>
  <si>
    <t>30/06/2001</t>
  </si>
  <si>
    <t>SECOND QUARTER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</si>
</sst>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  <numFmt numFmtId="173" formatCode="_(* #,##0.0_);_(* \(#,##0.0\);_(* &quot;-&quot;??_);_(@_)"/>
    <numFmt numFmtId="174" formatCode="_(* #,##0_);_(* \(#,##0\);_(* &quot;-&quot;??_);_(@_)"/>
    <numFmt numFmtId="175" formatCode="0.000"/>
    <numFmt numFmtId="176" formatCode="0.0"/>
    <numFmt numFmtId="177" formatCode="0.00_);\(0.00\)"/>
    <numFmt numFmtId="178" formatCode="0.0_);\(0.0\)"/>
    <numFmt numFmtId="179" formatCode="0_);\(0\)"/>
    <numFmt numFmtId="180" formatCode="0.00_);[Red]\(0.00\)"/>
    <numFmt numFmtId="181" formatCode="0.000_);[Red]\(0.000\)"/>
    <numFmt numFmtId="182" formatCode="0.0_);[Red]\(0.0\)"/>
    <numFmt numFmtId="183" formatCode="0_);[Red]\(0\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4" fontId="0" fillId="0" borderId="1" xfId="15" applyNumberFormat="1" applyFont="1" applyFill="1" applyBorder="1" applyAlignment="1">
      <alignment horizontal="right"/>
    </xf>
    <xf numFmtId="171" fontId="0" fillId="0" borderId="0" xfId="15" applyFont="1" applyFill="1" applyAlignment="1">
      <alignment horizontal="right"/>
    </xf>
    <xf numFmtId="0" fontId="1" fillId="0" borderId="0" xfId="0" applyFont="1" applyFill="1" applyAlignment="1">
      <alignment horizontal="center"/>
    </xf>
    <xf numFmtId="174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4" fontId="0" fillId="0" borderId="0" xfId="15" applyNumberFormat="1" applyFont="1" applyFill="1" applyBorder="1" applyAlignment="1">
      <alignment/>
    </xf>
    <xf numFmtId="174" fontId="0" fillId="0" borderId="0" xfId="15" applyNumberFormat="1" applyFont="1" applyFill="1" applyBorder="1" applyAlignment="1">
      <alignment horizontal="right"/>
    </xf>
    <xf numFmtId="174" fontId="0" fillId="0" borderId="1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 quotePrefix="1">
      <alignment horizontal="right"/>
    </xf>
    <xf numFmtId="174" fontId="3" fillId="0" borderId="0" xfId="15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 quotePrefix="1">
      <alignment horizontal="center"/>
    </xf>
    <xf numFmtId="0" fontId="1" fillId="0" borderId="0" xfId="0" applyFont="1" applyFill="1" applyAlignment="1" quotePrefix="1">
      <alignment horizontal="center"/>
    </xf>
    <xf numFmtId="37" fontId="0" fillId="0" borderId="0" xfId="0" applyNumberFormat="1" applyFont="1" applyFill="1" applyAlignment="1" quotePrefix="1">
      <alignment/>
    </xf>
    <xf numFmtId="174" fontId="0" fillId="0" borderId="0" xfId="15" applyNumberFormat="1" applyFont="1" applyFill="1" applyAlignment="1">
      <alignment horizontal="center"/>
    </xf>
    <xf numFmtId="174" fontId="0" fillId="0" borderId="0" xfId="15" applyNumberFormat="1" applyFont="1" applyFill="1" applyBorder="1" applyAlignment="1">
      <alignment horizontal="center"/>
    </xf>
    <xf numFmtId="174" fontId="0" fillId="0" borderId="0" xfId="15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174" fontId="0" fillId="0" borderId="2" xfId="15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quotePrefix="1">
      <alignment/>
    </xf>
    <xf numFmtId="174" fontId="0" fillId="0" borderId="3" xfId="15" applyNumberFormat="1" applyFont="1" applyFill="1" applyBorder="1" applyAlignment="1">
      <alignment horizontal="right"/>
    </xf>
    <xf numFmtId="174" fontId="0" fillId="0" borderId="4" xfId="15" applyNumberFormat="1" applyFont="1" applyFill="1" applyBorder="1" applyAlignment="1">
      <alignment horizontal="right"/>
    </xf>
    <xf numFmtId="174" fontId="0" fillId="0" borderId="5" xfId="15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left"/>
    </xf>
    <xf numFmtId="171" fontId="0" fillId="0" borderId="0" xfId="0" applyNumberFormat="1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174" fontId="0" fillId="0" borderId="0" xfId="15" applyNumberFormat="1" applyFont="1" applyFill="1" applyAlignment="1">
      <alignment/>
    </xf>
    <xf numFmtId="174" fontId="0" fillId="0" borderId="0" xfId="15" applyNumberFormat="1" applyFont="1" applyFill="1" applyBorder="1" applyAlignment="1" quotePrefix="1">
      <alignment horizontal="right"/>
    </xf>
    <xf numFmtId="0" fontId="2" fillId="0" borderId="0" xfId="0" applyFont="1" applyFill="1" applyAlignment="1">
      <alignment/>
    </xf>
    <xf numFmtId="174" fontId="0" fillId="0" borderId="4" xfId="15" applyNumberFormat="1" applyFont="1" applyFill="1" applyBorder="1" applyAlignment="1">
      <alignment/>
    </xf>
    <xf numFmtId="174" fontId="0" fillId="0" borderId="6" xfId="15" applyNumberFormat="1" applyFont="1" applyFill="1" applyBorder="1" applyAlignment="1">
      <alignment/>
    </xf>
    <xf numFmtId="174" fontId="0" fillId="0" borderId="6" xfId="15" applyNumberFormat="1" applyFont="1" applyFill="1" applyBorder="1" applyAlignment="1" quotePrefix="1">
      <alignment horizontal="right"/>
    </xf>
    <xf numFmtId="171" fontId="0" fillId="0" borderId="6" xfId="15" applyFont="1" applyFill="1" applyBorder="1" applyAlignment="1" quotePrefix="1">
      <alignment horizontal="right"/>
    </xf>
    <xf numFmtId="174" fontId="0" fillId="0" borderId="5" xfId="15" applyNumberFormat="1" applyFont="1" applyFill="1" applyBorder="1" applyAlignment="1">
      <alignment/>
    </xf>
    <xf numFmtId="174" fontId="0" fillId="0" borderId="3" xfId="15" applyNumberFormat="1" applyFont="1" applyFill="1" applyBorder="1" applyAlignment="1">
      <alignment/>
    </xf>
    <xf numFmtId="174" fontId="0" fillId="0" borderId="2" xfId="15" applyNumberFormat="1" applyFont="1" applyFill="1" applyBorder="1" applyAlignment="1">
      <alignment/>
    </xf>
    <xf numFmtId="174" fontId="0" fillId="0" borderId="1" xfId="15" applyNumberFormat="1" applyFont="1" applyFill="1" applyBorder="1" applyAlignment="1">
      <alignment/>
    </xf>
    <xf numFmtId="171" fontId="0" fillId="0" borderId="0" xfId="15" applyNumberFormat="1" applyFont="1" applyFill="1" applyAlignment="1">
      <alignment/>
    </xf>
    <xf numFmtId="174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9"/>
  <sheetViews>
    <sheetView workbookViewId="0" topLeftCell="A1">
      <selection activeCell="N8" sqref="N8"/>
    </sheetView>
  </sheetViews>
  <sheetFormatPr defaultColWidth="9.140625" defaultRowHeight="12.75"/>
  <cols>
    <col min="1" max="1" width="1.7109375" style="5" customWidth="1"/>
    <col min="2" max="2" width="3.28125" style="12" customWidth="1"/>
    <col min="3" max="4" width="3.28125" style="5" customWidth="1"/>
    <col min="5" max="5" width="30.7109375" style="5" customWidth="1"/>
    <col min="6" max="6" width="13.28125" style="13" customWidth="1"/>
    <col min="7" max="7" width="1.28515625" style="13" customWidth="1"/>
    <col min="8" max="8" width="12.7109375" style="13" customWidth="1"/>
    <col min="9" max="9" width="0.85546875" style="13" customWidth="1"/>
    <col min="10" max="10" width="13.28125" style="13" customWidth="1"/>
    <col min="11" max="11" width="0.85546875" style="5" customWidth="1"/>
    <col min="12" max="12" width="12.7109375" style="13" customWidth="1"/>
    <col min="13" max="13" width="2.7109375" style="5" customWidth="1"/>
    <col min="14" max="16384" width="9.140625" style="5" customWidth="1"/>
  </cols>
  <sheetData>
    <row r="2" spans="2:12" ht="12.75" customHeight="1">
      <c r="B2" s="11" t="s">
        <v>45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ht="12.75">
      <c r="B3" s="11" t="s">
        <v>0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5" ht="12.75">
      <c r="B5" s="12" t="s">
        <v>108</v>
      </c>
    </row>
    <row r="8" spans="2:12" ht="12.75">
      <c r="B8" s="14" t="s">
        <v>23</v>
      </c>
      <c r="F8" s="11" t="s">
        <v>111</v>
      </c>
      <c r="G8" s="11"/>
      <c r="H8" s="11"/>
      <c r="I8" s="3"/>
      <c r="J8" s="11" t="s">
        <v>19</v>
      </c>
      <c r="K8" s="11"/>
      <c r="L8" s="11"/>
    </row>
    <row r="9" spans="6:12" ht="12.75">
      <c r="F9" s="3" t="s">
        <v>1</v>
      </c>
      <c r="G9" s="3"/>
      <c r="H9" s="3" t="s">
        <v>68</v>
      </c>
      <c r="I9" s="3"/>
      <c r="J9" s="3" t="s">
        <v>1</v>
      </c>
      <c r="L9" s="3" t="s">
        <v>29</v>
      </c>
    </row>
    <row r="10" spans="2:12" s="15" customFormat="1" ht="12.75">
      <c r="B10" s="14"/>
      <c r="F10" s="3" t="s">
        <v>2</v>
      </c>
      <c r="G10" s="3"/>
      <c r="H10" s="3" t="s">
        <v>2</v>
      </c>
      <c r="I10" s="3"/>
      <c r="J10" s="3" t="s">
        <v>2</v>
      </c>
      <c r="L10" s="3" t="s">
        <v>2</v>
      </c>
    </row>
    <row r="11" spans="2:12" s="15" customFormat="1" ht="12.75">
      <c r="B11" s="14"/>
      <c r="F11" s="3" t="s">
        <v>3</v>
      </c>
      <c r="G11" s="3"/>
      <c r="H11" s="3" t="s">
        <v>3</v>
      </c>
      <c r="I11" s="3"/>
      <c r="J11" s="3" t="s">
        <v>24</v>
      </c>
      <c r="L11" s="3" t="s">
        <v>24</v>
      </c>
    </row>
    <row r="12" spans="2:12" s="15" customFormat="1" ht="12.75">
      <c r="B12" s="14"/>
      <c r="F12" s="16" t="s">
        <v>109</v>
      </c>
      <c r="G12" s="17"/>
      <c r="H12" s="16" t="s">
        <v>110</v>
      </c>
      <c r="I12" s="17"/>
      <c r="J12" s="17" t="s">
        <v>109</v>
      </c>
      <c r="L12" s="17" t="s">
        <v>110</v>
      </c>
    </row>
    <row r="13" spans="2:12" s="15" customFormat="1" ht="12.75">
      <c r="B13" s="14"/>
      <c r="F13" s="3" t="s">
        <v>4</v>
      </c>
      <c r="G13" s="3"/>
      <c r="H13" s="3" t="s">
        <v>4</v>
      </c>
      <c r="I13" s="3"/>
      <c r="J13" s="3" t="s">
        <v>4</v>
      </c>
      <c r="L13" s="3" t="s">
        <v>4</v>
      </c>
    </row>
    <row r="15" spans="2:12" ht="13.5" thickBot="1">
      <c r="B15" s="18">
        <v>1</v>
      </c>
      <c r="C15" s="5" t="s">
        <v>5</v>
      </c>
      <c r="D15" s="5" t="s">
        <v>74</v>
      </c>
      <c r="F15" s="1">
        <f>44507</f>
        <v>44507</v>
      </c>
      <c r="G15" s="19"/>
      <c r="H15" s="1">
        <v>68555</v>
      </c>
      <c r="I15" s="20"/>
      <c r="J15" s="1">
        <f>102494</f>
        <v>102494</v>
      </c>
      <c r="L15" s="1">
        <v>117414</v>
      </c>
    </row>
    <row r="16" spans="6:12" ht="4.5" customHeight="1" thickTop="1">
      <c r="F16" s="4"/>
      <c r="G16" s="19"/>
      <c r="H16" s="21" t="s">
        <v>44</v>
      </c>
      <c r="I16" s="20"/>
      <c r="J16" s="4"/>
      <c r="L16" s="4"/>
    </row>
    <row r="17" spans="3:12" ht="13.5" thickBot="1">
      <c r="C17" s="5" t="s">
        <v>6</v>
      </c>
      <c r="D17" s="5" t="s">
        <v>7</v>
      </c>
      <c r="F17" s="1" t="s">
        <v>44</v>
      </c>
      <c r="G17" s="4"/>
      <c r="H17" s="1" t="s">
        <v>44</v>
      </c>
      <c r="I17" s="7"/>
      <c r="J17" s="1" t="s">
        <v>44</v>
      </c>
      <c r="K17" s="22"/>
      <c r="L17" s="1" t="s">
        <v>44</v>
      </c>
    </row>
    <row r="18" spans="6:12" ht="4.5" customHeight="1" thickTop="1">
      <c r="F18" s="4"/>
      <c r="G18" s="19"/>
      <c r="H18" s="4"/>
      <c r="I18" s="20"/>
      <c r="J18" s="4"/>
      <c r="L18" s="4"/>
    </row>
    <row r="19" spans="3:12" ht="13.5" thickBot="1">
      <c r="C19" s="5" t="s">
        <v>8</v>
      </c>
      <c r="D19" s="5" t="s">
        <v>75</v>
      </c>
      <c r="F19" s="1">
        <v>273</v>
      </c>
      <c r="G19" s="19"/>
      <c r="H19" s="1">
        <v>138</v>
      </c>
      <c r="I19" s="20"/>
      <c r="J19" s="1">
        <v>462</v>
      </c>
      <c r="L19" s="1">
        <v>354</v>
      </c>
    </row>
    <row r="20" spans="6:12" ht="4.5" customHeight="1" thickTop="1">
      <c r="F20" s="4"/>
      <c r="G20" s="19"/>
      <c r="H20" s="4"/>
      <c r="I20" s="20"/>
      <c r="J20" s="4"/>
      <c r="L20" s="4"/>
    </row>
    <row r="21" spans="2:12" ht="12.75">
      <c r="B21" s="18">
        <v>2</v>
      </c>
      <c r="C21" s="5" t="s">
        <v>5</v>
      </c>
      <c r="D21" s="5" t="s">
        <v>100</v>
      </c>
      <c r="F21" s="4"/>
      <c r="G21" s="19"/>
      <c r="H21" s="4"/>
      <c r="I21" s="19"/>
      <c r="J21" s="4"/>
      <c r="L21" s="4"/>
    </row>
    <row r="22" spans="4:12" ht="12.75">
      <c r="D22" s="5" t="s">
        <v>96</v>
      </c>
      <c r="F22" s="4"/>
      <c r="G22" s="19"/>
      <c r="H22" s="4"/>
      <c r="I22" s="19"/>
      <c r="J22" s="4"/>
      <c r="L22" s="4"/>
    </row>
    <row r="23" spans="4:12" ht="12.75">
      <c r="D23" s="5" t="s">
        <v>97</v>
      </c>
      <c r="F23" s="4"/>
      <c r="G23" s="19"/>
      <c r="H23" s="4"/>
      <c r="I23" s="19"/>
      <c r="J23" s="4"/>
      <c r="L23" s="4"/>
    </row>
    <row r="24" spans="4:12" ht="12.75">
      <c r="D24" s="5" t="s">
        <v>98</v>
      </c>
      <c r="F24" s="4">
        <f>32647</f>
        <v>32647</v>
      </c>
      <c r="G24" s="19"/>
      <c r="H24" s="4">
        <f>47853</f>
        <v>47853</v>
      </c>
      <c r="I24" s="19"/>
      <c r="J24" s="4">
        <f>70526</f>
        <v>70526</v>
      </c>
      <c r="L24" s="4">
        <v>91456</v>
      </c>
    </row>
    <row r="25" spans="6:12" ht="4.5" customHeight="1">
      <c r="F25" s="4"/>
      <c r="G25" s="19"/>
      <c r="H25" s="4"/>
      <c r="I25" s="19"/>
      <c r="J25" s="4"/>
      <c r="L25" s="4"/>
    </row>
    <row r="26" spans="3:12" ht="12.75">
      <c r="C26" s="5" t="s">
        <v>6</v>
      </c>
      <c r="D26" s="5" t="s">
        <v>76</v>
      </c>
      <c r="F26" s="4">
        <v>-40335</v>
      </c>
      <c r="G26" s="19"/>
      <c r="H26" s="4">
        <f>-42685</f>
        <v>-42685</v>
      </c>
      <c r="I26" s="19"/>
      <c r="J26" s="4">
        <f>-80486</f>
        <v>-80486</v>
      </c>
      <c r="L26" s="4">
        <v>-87602</v>
      </c>
    </row>
    <row r="27" spans="6:12" ht="4.5" customHeight="1">
      <c r="F27" s="4"/>
      <c r="G27" s="19"/>
      <c r="H27" s="4"/>
      <c r="I27" s="19"/>
      <c r="J27" s="4"/>
      <c r="L27" s="4"/>
    </row>
    <row r="28" spans="3:12" ht="12.75">
      <c r="C28" s="5" t="s">
        <v>8</v>
      </c>
      <c r="D28" s="5" t="s">
        <v>9</v>
      </c>
      <c r="F28" s="4">
        <f>-2144</f>
        <v>-2144</v>
      </c>
      <c r="G28" s="19"/>
      <c r="H28" s="4">
        <f>-789</f>
        <v>-789</v>
      </c>
      <c r="I28" s="19"/>
      <c r="J28" s="4">
        <f>-4289</f>
        <v>-4289</v>
      </c>
      <c r="L28" s="4">
        <v>-1558</v>
      </c>
    </row>
    <row r="29" spans="6:12" ht="4.5" customHeight="1">
      <c r="F29" s="19"/>
      <c r="G29" s="19"/>
      <c r="H29" s="4"/>
      <c r="I29" s="19"/>
      <c r="J29" s="4"/>
      <c r="L29" s="4"/>
    </row>
    <row r="30" spans="3:12" ht="12.75">
      <c r="C30" s="5" t="s">
        <v>10</v>
      </c>
      <c r="D30" s="5" t="s">
        <v>11</v>
      </c>
      <c r="F30" s="4">
        <f>-22294</f>
        <v>-22294</v>
      </c>
      <c r="G30" s="19"/>
      <c r="H30" s="4">
        <f>-9048</f>
        <v>-9048</v>
      </c>
      <c r="I30" s="19"/>
      <c r="J30" s="7">
        <f>-37586</f>
        <v>-37586</v>
      </c>
      <c r="L30" s="7">
        <f>-18103</f>
        <v>-18103</v>
      </c>
    </row>
    <row r="31" spans="6:12" ht="4.5" customHeight="1">
      <c r="F31" s="23"/>
      <c r="G31" s="19"/>
      <c r="H31" s="23"/>
      <c r="I31" s="19"/>
      <c r="J31" s="23"/>
      <c r="L31" s="23"/>
    </row>
    <row r="32" spans="3:12" ht="12.75">
      <c r="C32" s="5" t="s">
        <v>12</v>
      </c>
      <c r="D32" s="5" t="s">
        <v>77</v>
      </c>
      <c r="F32" s="19"/>
      <c r="G32" s="19"/>
      <c r="H32" s="4"/>
      <c r="I32" s="19"/>
      <c r="J32" s="4"/>
      <c r="L32" s="19"/>
    </row>
    <row r="33" spans="4:12" ht="12.75">
      <c r="D33" s="5" t="s">
        <v>78</v>
      </c>
      <c r="F33" s="7">
        <f>SUM(F24:F30)</f>
        <v>-32126</v>
      </c>
      <c r="G33" s="19"/>
      <c r="H33" s="7">
        <f>SUM(H24:H30)</f>
        <v>-4669</v>
      </c>
      <c r="I33" s="19"/>
      <c r="J33" s="7">
        <f>SUM(J24:J30)</f>
        <v>-51835</v>
      </c>
      <c r="L33" s="7">
        <f>SUM(L24:L30)</f>
        <v>-15807</v>
      </c>
    </row>
    <row r="34" spans="6:12" ht="6" customHeight="1">
      <c r="F34" s="7"/>
      <c r="G34" s="19"/>
      <c r="H34" s="4"/>
      <c r="I34" s="19"/>
      <c r="J34" s="7"/>
      <c r="L34" s="20"/>
    </row>
    <row r="35" spans="3:12" ht="12.75">
      <c r="C35" s="5" t="s">
        <v>13</v>
      </c>
      <c r="D35" s="5" t="s">
        <v>99</v>
      </c>
      <c r="F35" s="7"/>
      <c r="G35" s="20"/>
      <c r="H35" s="7"/>
      <c r="I35" s="20"/>
      <c r="J35" s="7"/>
      <c r="K35" s="24"/>
      <c r="L35" s="7"/>
    </row>
    <row r="36" spans="4:12" ht="12.75">
      <c r="D36" s="5" t="s">
        <v>56</v>
      </c>
      <c r="F36" s="7" t="s">
        <v>44</v>
      </c>
      <c r="G36" s="20"/>
      <c r="H36" s="7" t="s">
        <v>44</v>
      </c>
      <c r="I36" s="20"/>
      <c r="J36" s="7" t="s">
        <v>44</v>
      </c>
      <c r="K36" s="24"/>
      <c r="L36" s="7" t="s">
        <v>44</v>
      </c>
    </row>
    <row r="37" spans="6:12" ht="4.5" customHeight="1">
      <c r="F37" s="23"/>
      <c r="G37" s="19"/>
      <c r="H37" s="23"/>
      <c r="I37" s="19"/>
      <c r="J37" s="23"/>
      <c r="L37" s="23"/>
    </row>
    <row r="38" spans="3:12" ht="12.75">
      <c r="C38" s="5" t="s">
        <v>14</v>
      </c>
      <c r="D38" s="5" t="s">
        <v>89</v>
      </c>
      <c r="F38" s="4"/>
      <c r="G38" s="19"/>
      <c r="H38" s="4"/>
      <c r="I38" s="19"/>
      <c r="J38" s="4"/>
      <c r="L38" s="19"/>
    </row>
    <row r="39" spans="4:12" ht="12.75">
      <c r="D39" s="5" t="s">
        <v>79</v>
      </c>
      <c r="F39" s="4"/>
      <c r="G39" s="19"/>
      <c r="H39" s="4"/>
      <c r="I39" s="19"/>
      <c r="J39" s="4"/>
      <c r="L39" s="19"/>
    </row>
    <row r="40" spans="4:12" ht="12.75">
      <c r="D40" s="5" t="s">
        <v>80</v>
      </c>
      <c r="F40" s="4"/>
      <c r="G40" s="19"/>
      <c r="H40" s="4"/>
      <c r="I40" s="19"/>
      <c r="J40" s="4"/>
      <c r="L40" s="19"/>
    </row>
    <row r="41" spans="4:12" ht="12.75">
      <c r="D41" s="5" t="s">
        <v>56</v>
      </c>
      <c r="F41" s="4">
        <f>SUM(F33:F36)</f>
        <v>-32126</v>
      </c>
      <c r="G41" s="19"/>
      <c r="H41" s="4">
        <f>SUM(H33:H36)</f>
        <v>-4669</v>
      </c>
      <c r="I41" s="19"/>
      <c r="J41" s="4">
        <f>SUM(J33:J36)</f>
        <v>-51835</v>
      </c>
      <c r="L41" s="4">
        <f>SUM(L33:L36)</f>
        <v>-15807</v>
      </c>
    </row>
    <row r="42" spans="6:12" ht="4.5" customHeight="1">
      <c r="F42" s="4"/>
      <c r="G42" s="19"/>
      <c r="H42" s="4"/>
      <c r="I42" s="19"/>
      <c r="J42" s="4"/>
      <c r="L42" s="4"/>
    </row>
    <row r="43" spans="3:12" ht="12.75">
      <c r="C43" s="5" t="s">
        <v>15</v>
      </c>
      <c r="D43" s="5" t="s">
        <v>81</v>
      </c>
      <c r="F43" s="7">
        <v>-185</v>
      </c>
      <c r="G43" s="19"/>
      <c r="H43" s="4">
        <v>54</v>
      </c>
      <c r="I43" s="19"/>
      <c r="J43" s="7">
        <v>-185</v>
      </c>
      <c r="L43" s="7">
        <v>60</v>
      </c>
    </row>
    <row r="44" spans="6:12" ht="4.5" customHeight="1">
      <c r="F44" s="23"/>
      <c r="G44" s="19"/>
      <c r="H44" s="23"/>
      <c r="I44" s="19"/>
      <c r="J44" s="23"/>
      <c r="L44" s="23"/>
    </row>
    <row r="45" spans="3:12" ht="12.75">
      <c r="C45" s="25" t="s">
        <v>17</v>
      </c>
      <c r="D45" s="5" t="s">
        <v>47</v>
      </c>
      <c r="E45" s="5" t="s">
        <v>82</v>
      </c>
      <c r="F45" s="4"/>
      <c r="G45" s="19"/>
      <c r="H45" s="4"/>
      <c r="I45" s="19"/>
      <c r="J45" s="4"/>
      <c r="L45" s="4"/>
    </row>
    <row r="46" spans="4:12" ht="12.75">
      <c r="D46" s="5" t="s">
        <v>16</v>
      </c>
      <c r="E46" s="5" t="s">
        <v>83</v>
      </c>
      <c r="F46" s="4">
        <f>SUM(F41:F43)</f>
        <v>-32311</v>
      </c>
      <c r="G46" s="19"/>
      <c r="H46" s="4">
        <f>SUM(H41:H43)</f>
        <v>-4615</v>
      </c>
      <c r="I46" s="19"/>
      <c r="J46" s="4">
        <f>SUM(J41:J43)</f>
        <v>-52020</v>
      </c>
      <c r="L46" s="4">
        <f>SUM(L41:L43)</f>
        <v>-15747</v>
      </c>
    </row>
    <row r="47" spans="4:12" ht="12.75">
      <c r="D47" s="5" t="s">
        <v>48</v>
      </c>
      <c r="E47" s="5" t="s">
        <v>84</v>
      </c>
      <c r="F47" s="4" t="s">
        <v>44</v>
      </c>
      <c r="G47" s="19"/>
      <c r="H47" s="4" t="s">
        <v>44</v>
      </c>
      <c r="I47" s="19"/>
      <c r="J47" s="7">
        <v>0</v>
      </c>
      <c r="L47" s="4">
        <v>11</v>
      </c>
    </row>
    <row r="48" spans="6:12" ht="4.5" customHeight="1">
      <c r="F48" s="7"/>
      <c r="G48" s="20"/>
      <c r="H48" s="7"/>
      <c r="I48" s="20"/>
      <c r="J48" s="7"/>
      <c r="K48" s="24"/>
      <c r="L48" s="20"/>
    </row>
    <row r="49" spans="3:12" ht="12.75">
      <c r="C49" s="5" t="s">
        <v>18</v>
      </c>
      <c r="D49" s="5" t="s">
        <v>93</v>
      </c>
      <c r="F49" s="26" t="s">
        <v>44</v>
      </c>
      <c r="G49" s="19"/>
      <c r="H49" s="26" t="s">
        <v>44</v>
      </c>
      <c r="I49" s="19"/>
      <c r="J49" s="26">
        <v>0</v>
      </c>
      <c r="L49" s="26">
        <v>-1</v>
      </c>
    </row>
    <row r="50" spans="6:12" ht="4.5" customHeight="1">
      <c r="F50" s="23"/>
      <c r="G50" s="19"/>
      <c r="H50" s="23"/>
      <c r="I50" s="19"/>
      <c r="J50" s="23"/>
      <c r="L50" s="23"/>
    </row>
    <row r="51" spans="3:12" ht="12.75">
      <c r="C51" s="5" t="s">
        <v>20</v>
      </c>
      <c r="D51" s="5" t="s">
        <v>90</v>
      </c>
      <c r="F51" s="7"/>
      <c r="G51" s="19"/>
      <c r="H51" s="7"/>
      <c r="I51" s="19"/>
      <c r="J51" s="7"/>
      <c r="L51" s="7"/>
    </row>
    <row r="52" spans="4:12" ht="12.75">
      <c r="D52" s="5" t="s">
        <v>92</v>
      </c>
      <c r="F52" s="7">
        <f>SUM(F46:F47)</f>
        <v>-32311</v>
      </c>
      <c r="G52" s="19"/>
      <c r="H52" s="7">
        <f>SUM(H46:H47)</f>
        <v>-4615</v>
      </c>
      <c r="I52" s="19"/>
      <c r="J52" s="7">
        <f>SUM(J46:J47)</f>
        <v>-52020</v>
      </c>
      <c r="L52" s="7">
        <f>SUM(L46:L47)</f>
        <v>-15736</v>
      </c>
    </row>
    <row r="53" spans="6:12" ht="4.5" customHeight="1">
      <c r="F53" s="7"/>
      <c r="G53" s="19"/>
      <c r="H53" s="4"/>
      <c r="I53" s="19"/>
      <c r="J53" s="7"/>
      <c r="L53" s="20"/>
    </row>
    <row r="54" spans="3:12" ht="12.75">
      <c r="C54" s="5" t="s">
        <v>22</v>
      </c>
      <c r="D54" s="5" t="s">
        <v>47</v>
      </c>
      <c r="E54" s="5" t="s">
        <v>50</v>
      </c>
      <c r="F54" s="27" t="s">
        <v>44</v>
      </c>
      <c r="G54" s="19"/>
      <c r="H54" s="27" t="s">
        <v>44</v>
      </c>
      <c r="I54" s="19"/>
      <c r="J54" s="27" t="s">
        <v>44</v>
      </c>
      <c r="L54" s="27" t="s">
        <v>44</v>
      </c>
    </row>
    <row r="55" spans="4:12" ht="12.75">
      <c r="D55" s="5" t="s">
        <v>48</v>
      </c>
      <c r="E55" s="5" t="s">
        <v>84</v>
      </c>
      <c r="F55" s="28" t="s">
        <v>44</v>
      </c>
      <c r="G55" s="19"/>
      <c r="H55" s="28" t="s">
        <v>44</v>
      </c>
      <c r="I55" s="19"/>
      <c r="J55" s="28" t="s">
        <v>44</v>
      </c>
      <c r="L55" s="28" t="s">
        <v>44</v>
      </c>
    </row>
    <row r="56" spans="4:12" ht="12.75">
      <c r="D56" s="5" t="s">
        <v>49</v>
      </c>
      <c r="E56" s="5" t="s">
        <v>51</v>
      </c>
      <c r="F56" s="19"/>
      <c r="G56" s="19"/>
      <c r="H56" s="4"/>
      <c r="I56" s="19"/>
      <c r="J56" s="7"/>
      <c r="L56" s="19"/>
    </row>
    <row r="57" spans="4:12" ht="12.75">
      <c r="D57" s="5" t="s">
        <v>21</v>
      </c>
      <c r="E57" s="5" t="s">
        <v>52</v>
      </c>
      <c r="F57" s="4" t="s">
        <v>44</v>
      </c>
      <c r="G57" s="19"/>
      <c r="H57" s="4" t="s">
        <v>44</v>
      </c>
      <c r="I57" s="19"/>
      <c r="J57" s="4" t="s">
        <v>44</v>
      </c>
      <c r="L57" s="4" t="s">
        <v>44</v>
      </c>
    </row>
    <row r="58" spans="6:12" ht="4.5" customHeight="1">
      <c r="F58" s="29"/>
      <c r="H58" s="29"/>
      <c r="J58" s="29"/>
      <c r="L58" s="30"/>
    </row>
    <row r="59" spans="3:10" ht="12.75">
      <c r="C59" s="5" t="s">
        <v>85</v>
      </c>
      <c r="D59" s="5" t="s">
        <v>86</v>
      </c>
      <c r="F59" s="22"/>
      <c r="H59" s="22"/>
      <c r="J59" s="22"/>
    </row>
    <row r="60" spans="4:12" ht="13.5" thickBot="1">
      <c r="D60" s="5" t="s">
        <v>87</v>
      </c>
      <c r="F60" s="8">
        <f>F52</f>
        <v>-32311</v>
      </c>
      <c r="H60" s="8">
        <f>H52</f>
        <v>-4615</v>
      </c>
      <c r="J60" s="8">
        <f>J52</f>
        <v>-52020</v>
      </c>
      <c r="L60" s="8">
        <f>L52</f>
        <v>-15736</v>
      </c>
    </row>
    <row r="61" spans="6:12" ht="4.5" customHeight="1" thickTop="1">
      <c r="F61" s="4"/>
      <c r="G61" s="19"/>
      <c r="H61" s="4"/>
      <c r="I61" s="20"/>
      <c r="J61" s="4"/>
      <c r="L61" s="4"/>
    </row>
    <row r="62" spans="2:10" ht="12.75">
      <c r="B62" s="18">
        <v>3</v>
      </c>
      <c r="D62" s="5" t="s">
        <v>88</v>
      </c>
      <c r="F62" s="22"/>
      <c r="H62" s="22"/>
      <c r="J62" s="22"/>
    </row>
    <row r="63" spans="4:12" ht="12.75">
      <c r="D63" s="5" t="s">
        <v>57</v>
      </c>
      <c r="F63" s="22"/>
      <c r="H63" s="22"/>
      <c r="J63" s="22"/>
      <c r="L63" s="7"/>
    </row>
    <row r="64" spans="4:12" ht="12.75">
      <c r="D64" s="5" t="s">
        <v>91</v>
      </c>
      <c r="F64" s="7"/>
      <c r="H64" s="22"/>
      <c r="J64" s="12"/>
      <c r="L64" s="31"/>
    </row>
    <row r="65" spans="3:12" ht="12.75">
      <c r="C65" s="5" t="s">
        <v>5</v>
      </c>
      <c r="D65" s="5" t="s">
        <v>53</v>
      </c>
      <c r="F65" s="32"/>
      <c r="H65" s="22"/>
      <c r="J65" s="18"/>
      <c r="K65" s="22"/>
      <c r="L65" s="18"/>
    </row>
    <row r="66" spans="4:12" ht="12.75">
      <c r="D66" s="5" t="s">
        <v>54</v>
      </c>
      <c r="F66" s="9">
        <f>-9.56</f>
        <v>-9.56</v>
      </c>
      <c r="H66" s="33">
        <v>-1.37</v>
      </c>
      <c r="J66" s="9">
        <f>-15.4</f>
        <v>-15.4</v>
      </c>
      <c r="K66" s="22"/>
      <c r="L66" s="2">
        <f>-4.66</f>
        <v>-4.66</v>
      </c>
    </row>
    <row r="67" spans="3:12" ht="12.75">
      <c r="C67" s="5" t="s">
        <v>6</v>
      </c>
      <c r="D67" s="5" t="s">
        <v>55</v>
      </c>
      <c r="F67" s="34"/>
      <c r="H67" s="33"/>
      <c r="J67" s="34"/>
      <c r="K67" s="22"/>
      <c r="L67" s="22"/>
    </row>
    <row r="68" spans="1:12" ht="12.75">
      <c r="A68" s="5" t="s">
        <v>46</v>
      </c>
      <c r="D68" s="5" t="s">
        <v>54</v>
      </c>
      <c r="F68" s="9">
        <v>-9.56</v>
      </c>
      <c r="H68" s="33">
        <v>-1.37</v>
      </c>
      <c r="J68" s="9">
        <v>-15.4</v>
      </c>
      <c r="K68" s="22"/>
      <c r="L68" s="2">
        <f>-4.66</f>
        <v>-4.66</v>
      </c>
    </row>
    <row r="69" ht="12.75">
      <c r="H69" s="22"/>
    </row>
  </sheetData>
  <mergeCells count="4">
    <mergeCell ref="B2:L2"/>
    <mergeCell ref="J8:L8"/>
    <mergeCell ref="F8:H8"/>
    <mergeCell ref="B3:L3"/>
  </mergeCells>
  <printOptions/>
  <pageMargins left="0.5" right="0.2" top="0.5" bottom="0.25" header="0.5" footer="0.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67"/>
  <sheetViews>
    <sheetView tabSelected="1" workbookViewId="0" topLeftCell="A1">
      <pane xSplit="4" ySplit="10" topLeftCell="E1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D8" sqref="D8"/>
    </sheetView>
  </sheetViews>
  <sheetFormatPr defaultColWidth="9.140625" defaultRowHeight="12.75"/>
  <cols>
    <col min="1" max="1" width="2.7109375" style="5" customWidth="1"/>
    <col min="2" max="2" width="4.7109375" style="5" customWidth="1"/>
    <col min="3" max="3" width="3.7109375" style="5" customWidth="1"/>
    <col min="4" max="4" width="45.28125" style="5" customWidth="1"/>
    <col min="5" max="5" width="14.8515625" style="5" customWidth="1"/>
    <col min="6" max="6" width="5.140625" style="5" customWidth="1"/>
    <col min="7" max="7" width="13.8515625" style="5" customWidth="1"/>
    <col min="8" max="8" width="2.7109375" style="5" customWidth="1"/>
    <col min="9" max="16384" width="9.140625" style="5" customWidth="1"/>
  </cols>
  <sheetData>
    <row r="2" spans="2:7" ht="12.75">
      <c r="B2" s="11" t="s">
        <v>45</v>
      </c>
      <c r="C2" s="11"/>
      <c r="D2" s="11"/>
      <c r="E2" s="11"/>
      <c r="F2" s="11"/>
      <c r="G2" s="11"/>
    </row>
    <row r="3" spans="2:7" s="15" customFormat="1" ht="12.75">
      <c r="B3" s="11" t="s">
        <v>25</v>
      </c>
      <c r="C3" s="11"/>
      <c r="D3" s="11"/>
      <c r="E3" s="11"/>
      <c r="F3" s="11"/>
      <c r="G3" s="11"/>
    </row>
    <row r="4" spans="2:7" s="15" customFormat="1" ht="12.75">
      <c r="B4" s="3"/>
      <c r="C4" s="3"/>
      <c r="D4" s="3"/>
      <c r="E4" s="3"/>
      <c r="F4" s="3"/>
      <c r="G4" s="3"/>
    </row>
    <row r="5" spans="5:7" ht="12.75">
      <c r="E5" s="3" t="s">
        <v>26</v>
      </c>
      <c r="F5" s="13"/>
      <c r="G5" s="3" t="s">
        <v>26</v>
      </c>
    </row>
    <row r="6" spans="5:7" ht="12.75">
      <c r="E6" s="3" t="s">
        <v>27</v>
      </c>
      <c r="F6" s="13"/>
      <c r="G6" s="3" t="s">
        <v>29</v>
      </c>
    </row>
    <row r="7" spans="5:7" ht="12.75">
      <c r="E7" s="3" t="s">
        <v>28</v>
      </c>
      <c r="F7" s="13"/>
      <c r="G7" s="3" t="s">
        <v>30</v>
      </c>
    </row>
    <row r="8" spans="5:7" ht="12.75">
      <c r="E8" s="3" t="s">
        <v>3</v>
      </c>
      <c r="F8" s="13"/>
      <c r="G8" s="3" t="s">
        <v>31</v>
      </c>
    </row>
    <row r="9" spans="5:7" ht="12.75">
      <c r="E9" s="17" t="s">
        <v>109</v>
      </c>
      <c r="F9" s="13"/>
      <c r="G9" s="17" t="s">
        <v>95</v>
      </c>
    </row>
    <row r="10" spans="5:7" ht="12.75">
      <c r="E10" s="3" t="s">
        <v>4</v>
      </c>
      <c r="F10" s="13"/>
      <c r="G10" s="3" t="s">
        <v>4</v>
      </c>
    </row>
    <row r="12" spans="2:7" ht="12.75">
      <c r="B12" s="18">
        <v>1</v>
      </c>
      <c r="C12" s="5" t="s">
        <v>101</v>
      </c>
      <c r="E12" s="35">
        <f>197498</f>
        <v>197498</v>
      </c>
      <c r="G12" s="35">
        <v>201650</v>
      </c>
    </row>
    <row r="13" spans="2:7" ht="12.75">
      <c r="B13" s="18">
        <v>2</v>
      </c>
      <c r="C13" s="5" t="s">
        <v>32</v>
      </c>
      <c r="E13" s="36" t="s">
        <v>44</v>
      </c>
      <c r="G13" s="36" t="s">
        <v>44</v>
      </c>
    </row>
    <row r="14" spans="2:7" ht="12.75">
      <c r="B14" s="18">
        <v>3</v>
      </c>
      <c r="C14" s="5" t="s">
        <v>102</v>
      </c>
      <c r="E14" s="35">
        <f>413169</f>
        <v>413169</v>
      </c>
      <c r="G14" s="35">
        <v>454524</v>
      </c>
    </row>
    <row r="15" spans="2:7" ht="12.75">
      <c r="B15" s="18">
        <v>4</v>
      </c>
      <c r="C15" s="5" t="s">
        <v>41</v>
      </c>
      <c r="E15" s="35">
        <v>500</v>
      </c>
      <c r="G15" s="35">
        <v>500</v>
      </c>
    </row>
    <row r="16" spans="2:7" ht="12.75">
      <c r="B16" s="18">
        <v>5</v>
      </c>
      <c r="C16" s="5" t="s">
        <v>94</v>
      </c>
      <c r="E16" s="36" t="s">
        <v>44</v>
      </c>
      <c r="G16" s="36" t="s">
        <v>44</v>
      </c>
    </row>
    <row r="17" spans="2:7" ht="12.75">
      <c r="B17" s="18">
        <v>6</v>
      </c>
      <c r="C17" s="5" t="s">
        <v>72</v>
      </c>
      <c r="E17" s="10">
        <f>1374106</f>
        <v>1374106</v>
      </c>
      <c r="G17" s="10">
        <f>1527395</f>
        <v>1527395</v>
      </c>
    </row>
    <row r="18" spans="2:7" ht="12.75">
      <c r="B18" s="18">
        <v>7</v>
      </c>
      <c r="C18" s="5" t="s">
        <v>33</v>
      </c>
      <c r="E18" s="35"/>
      <c r="G18" s="35"/>
    </row>
    <row r="19" spans="2:7" ht="12.75">
      <c r="B19" s="18"/>
      <c r="D19" s="37" t="s">
        <v>71</v>
      </c>
      <c r="E19" s="38">
        <v>95328</v>
      </c>
      <c r="G19" s="38">
        <v>88259</v>
      </c>
    </row>
    <row r="20" spans="2:7" ht="12.75">
      <c r="B20" s="18"/>
      <c r="C20" s="34"/>
      <c r="D20" s="37" t="s">
        <v>58</v>
      </c>
      <c r="E20" s="39">
        <f>1718893</f>
        <v>1718893</v>
      </c>
      <c r="G20" s="39">
        <f>1591581</f>
        <v>1591581</v>
      </c>
    </row>
    <row r="21" spans="2:7" ht="12.75">
      <c r="B21" s="18"/>
      <c r="C21" s="12"/>
      <c r="D21" s="37" t="s">
        <v>103</v>
      </c>
      <c r="E21" s="39">
        <v>22374</v>
      </c>
      <c r="G21" s="39">
        <v>39735</v>
      </c>
    </row>
    <row r="22" spans="2:7" ht="12.75">
      <c r="B22" s="18"/>
      <c r="C22" s="12"/>
      <c r="D22" s="37" t="s">
        <v>104</v>
      </c>
      <c r="E22" s="39">
        <v>21882</v>
      </c>
      <c r="G22" s="39">
        <v>17039</v>
      </c>
    </row>
    <row r="23" spans="2:7" ht="12.75">
      <c r="B23" s="18"/>
      <c r="C23" s="12"/>
      <c r="D23" s="37" t="s">
        <v>105</v>
      </c>
      <c r="E23" s="39">
        <f>22317</f>
        <v>22317</v>
      </c>
      <c r="G23" s="39">
        <v>21553</v>
      </c>
    </row>
    <row r="24" spans="2:7" ht="12.75">
      <c r="B24" s="18"/>
      <c r="C24" s="12"/>
      <c r="D24" s="37" t="s">
        <v>73</v>
      </c>
      <c r="E24" s="40">
        <v>317903</v>
      </c>
      <c r="G24" s="41" t="s">
        <v>44</v>
      </c>
    </row>
    <row r="25" spans="2:7" ht="12.75">
      <c r="B25" s="18"/>
      <c r="C25" s="12"/>
      <c r="D25" s="37" t="s">
        <v>59</v>
      </c>
      <c r="E25" s="42">
        <v>11988</v>
      </c>
      <c r="G25" s="42">
        <v>19814</v>
      </c>
    </row>
    <row r="26" spans="2:7" ht="12.75">
      <c r="B26" s="18"/>
      <c r="C26" s="12"/>
      <c r="D26" s="37"/>
      <c r="E26" s="42">
        <f>SUM(E19:E25)</f>
        <v>2210685</v>
      </c>
      <c r="G26" s="42">
        <f>SUM(G19:G25)</f>
        <v>1777981</v>
      </c>
    </row>
    <row r="27" spans="2:7" ht="12.75">
      <c r="B27" s="18">
        <v>8</v>
      </c>
      <c r="C27" s="5" t="s">
        <v>34</v>
      </c>
      <c r="E27" s="6"/>
      <c r="G27" s="6"/>
    </row>
    <row r="28" spans="2:7" ht="12.75">
      <c r="B28" s="18"/>
      <c r="C28" s="12"/>
      <c r="D28" s="37" t="s">
        <v>60</v>
      </c>
      <c r="E28" s="38">
        <f>1287170+127+14769+2491+9884</f>
        <v>1314441</v>
      </c>
      <c r="G28" s="38">
        <f>1113776+21425+2604+6000</f>
        <v>1143805</v>
      </c>
    </row>
    <row r="29" spans="2:7" ht="12.75">
      <c r="B29" s="18"/>
      <c r="C29" s="12"/>
      <c r="D29" s="37" t="s">
        <v>61</v>
      </c>
      <c r="E29" s="39">
        <f>1373547</f>
        <v>1373547</v>
      </c>
      <c r="G29" s="39">
        <v>1250315</v>
      </c>
    </row>
    <row r="30" spans="2:7" ht="12.75">
      <c r="B30" s="18"/>
      <c r="C30" s="12"/>
      <c r="D30" s="37" t="s">
        <v>106</v>
      </c>
      <c r="E30" s="39">
        <f>65617+12126</f>
        <v>77743</v>
      </c>
      <c r="G30" s="39">
        <v>52957</v>
      </c>
    </row>
    <row r="31" spans="2:7" ht="12.75">
      <c r="B31" s="18"/>
      <c r="C31" s="12"/>
      <c r="D31" s="37" t="s">
        <v>107</v>
      </c>
      <c r="E31" s="39">
        <f>14740</f>
        <v>14740</v>
      </c>
      <c r="G31" s="39">
        <v>31849</v>
      </c>
    </row>
    <row r="32" spans="2:7" ht="12.75">
      <c r="B32" s="18"/>
      <c r="D32" s="37" t="s">
        <v>62</v>
      </c>
      <c r="E32" s="39">
        <f>19039</f>
        <v>19039</v>
      </c>
      <c r="G32" s="39">
        <v>19152</v>
      </c>
    </row>
    <row r="33" spans="2:7" ht="12.75">
      <c r="B33" s="18"/>
      <c r="D33" s="37" t="s">
        <v>66</v>
      </c>
      <c r="E33" s="40" t="s">
        <v>44</v>
      </c>
      <c r="G33" s="40" t="s">
        <v>44</v>
      </c>
    </row>
    <row r="34" spans="2:7" ht="12.75" hidden="1">
      <c r="B34" s="18">
        <v>1</v>
      </c>
      <c r="D34" s="37"/>
      <c r="E34" s="39"/>
      <c r="G34" s="39"/>
    </row>
    <row r="35" spans="2:7" ht="12.75">
      <c r="B35" s="18"/>
      <c r="C35" s="12"/>
      <c r="D35" s="37"/>
      <c r="E35" s="43">
        <f>SUM(E28:E33)</f>
        <v>2799510</v>
      </c>
      <c r="F35" s="6"/>
      <c r="G35" s="43">
        <f>SUM(G28:G33)</f>
        <v>2498078</v>
      </c>
    </row>
    <row r="36" spans="2:7" ht="7.5" customHeight="1">
      <c r="B36" s="18"/>
      <c r="C36" s="12"/>
      <c r="D36" s="37"/>
      <c r="E36" s="6"/>
      <c r="F36" s="6"/>
      <c r="G36" s="6"/>
    </row>
    <row r="37" spans="2:7" ht="12.75">
      <c r="B37" s="18">
        <v>9</v>
      </c>
      <c r="C37" s="5" t="s">
        <v>43</v>
      </c>
      <c r="E37" s="35">
        <f>E26-E35</f>
        <v>-588825</v>
      </c>
      <c r="G37" s="35">
        <f>G26-G35</f>
        <v>-720097</v>
      </c>
    </row>
    <row r="38" spans="2:7" ht="6" customHeight="1">
      <c r="B38" s="18"/>
      <c r="E38" s="44"/>
      <c r="G38" s="44"/>
    </row>
    <row r="39" spans="2:7" ht="6" customHeight="1">
      <c r="B39" s="18"/>
      <c r="E39" s="6"/>
      <c r="F39" s="24"/>
      <c r="G39" s="6"/>
    </row>
    <row r="40" spans="2:7" ht="12.75">
      <c r="B40" s="18"/>
      <c r="E40" s="6">
        <f>SUM(E12:E17)+E37</f>
        <v>1396448</v>
      </c>
      <c r="F40" s="6"/>
      <c r="G40" s="6">
        <f>SUM(G12:G17)+G37</f>
        <v>1463972</v>
      </c>
    </row>
    <row r="41" spans="2:7" ht="6" customHeight="1" thickBot="1">
      <c r="B41" s="18"/>
      <c r="E41" s="45"/>
      <c r="F41" s="24"/>
      <c r="G41" s="45"/>
    </row>
    <row r="42" spans="2:7" ht="13.5" thickTop="1">
      <c r="B42" s="18"/>
      <c r="E42" s="35"/>
      <c r="G42" s="35"/>
    </row>
    <row r="43" spans="2:7" ht="12.75">
      <c r="B43" s="18">
        <v>10</v>
      </c>
      <c r="C43" s="5" t="s">
        <v>35</v>
      </c>
      <c r="E43" s="35"/>
      <c r="G43" s="35"/>
    </row>
    <row r="44" spans="2:7" ht="12.75">
      <c r="B44" s="18"/>
      <c r="C44" s="5" t="s">
        <v>36</v>
      </c>
      <c r="E44" s="35">
        <v>337856</v>
      </c>
      <c r="G44" s="35">
        <v>337856</v>
      </c>
    </row>
    <row r="45" spans="2:7" ht="12.75">
      <c r="B45" s="18"/>
      <c r="C45" s="5" t="s">
        <v>37</v>
      </c>
      <c r="E45" s="35"/>
      <c r="G45" s="35"/>
    </row>
    <row r="46" spans="2:7" ht="12.75">
      <c r="B46" s="18"/>
      <c r="C46" s="12"/>
      <c r="D46" s="37" t="s">
        <v>63</v>
      </c>
      <c r="E46" s="35">
        <v>517077</v>
      </c>
      <c r="G46" s="35">
        <v>517077</v>
      </c>
    </row>
    <row r="47" spans="2:7" ht="12.75">
      <c r="B47" s="18"/>
      <c r="C47" s="12"/>
      <c r="D47" s="37" t="s">
        <v>64</v>
      </c>
      <c r="E47" s="35">
        <f>17838</f>
        <v>17838</v>
      </c>
      <c r="G47" s="35">
        <f>17838</f>
        <v>17838</v>
      </c>
    </row>
    <row r="48" spans="2:7" ht="12.75">
      <c r="B48" s="18"/>
      <c r="C48" s="12"/>
      <c r="D48" s="37" t="s">
        <v>65</v>
      </c>
      <c r="E48" s="4">
        <v>12486</v>
      </c>
      <c r="G48" s="4">
        <v>12486</v>
      </c>
    </row>
    <row r="49" spans="2:7" ht="12.75">
      <c r="B49" s="18"/>
      <c r="C49" s="12"/>
      <c r="D49" s="37" t="s">
        <v>70</v>
      </c>
      <c r="E49" s="6">
        <f>-743378</f>
        <v>-743378</v>
      </c>
      <c r="F49" s="24"/>
      <c r="G49" s="6">
        <v>-691358</v>
      </c>
    </row>
    <row r="50" spans="2:7" ht="6" customHeight="1">
      <c r="B50" s="18"/>
      <c r="C50" s="12"/>
      <c r="D50" s="37"/>
      <c r="E50" s="44"/>
      <c r="G50" s="44"/>
    </row>
    <row r="51" spans="2:7" ht="6" customHeight="1">
      <c r="B51" s="18"/>
      <c r="C51" s="12"/>
      <c r="D51" s="37"/>
      <c r="E51" s="6"/>
      <c r="G51" s="6"/>
    </row>
    <row r="52" spans="2:7" ht="12.75">
      <c r="B52" s="18"/>
      <c r="C52" s="12"/>
      <c r="D52" s="37"/>
      <c r="E52" s="35">
        <f>SUM(E44:E49)</f>
        <v>141879</v>
      </c>
      <c r="F52" s="35"/>
      <c r="G52" s="35">
        <f>SUM(G44:G49)</f>
        <v>193899</v>
      </c>
    </row>
    <row r="53" spans="2:7" ht="12.75">
      <c r="B53" s="18">
        <v>11</v>
      </c>
      <c r="C53" s="5" t="s">
        <v>38</v>
      </c>
      <c r="E53" s="36" t="s">
        <v>44</v>
      </c>
      <c r="G53" s="36" t="s">
        <v>44</v>
      </c>
    </row>
    <row r="54" spans="2:7" ht="12.75">
      <c r="B54" s="18">
        <v>12</v>
      </c>
      <c r="C54" s="5" t="s">
        <v>39</v>
      </c>
      <c r="E54" s="10">
        <f>364619+33616+28400+700000</f>
        <v>1126635</v>
      </c>
      <c r="G54" s="10">
        <f>1139293</f>
        <v>1139293</v>
      </c>
    </row>
    <row r="55" spans="2:7" ht="12.75">
      <c r="B55" s="18">
        <v>13</v>
      </c>
      <c r="C55" s="5" t="s">
        <v>67</v>
      </c>
      <c r="E55" s="10">
        <f>9475</f>
        <v>9475</v>
      </c>
      <c r="G55" s="10">
        <f>8909</f>
        <v>8909</v>
      </c>
    </row>
    <row r="56" spans="2:7" ht="12.75">
      <c r="B56" s="18">
        <v>14</v>
      </c>
      <c r="C56" s="5" t="s">
        <v>42</v>
      </c>
      <c r="E56" s="36">
        <v>3048</v>
      </c>
      <c r="G56" s="36" t="s">
        <v>44</v>
      </c>
    </row>
    <row r="57" spans="2:7" ht="12.75">
      <c r="B57" s="18">
        <v>15</v>
      </c>
      <c r="C57" s="5" t="s">
        <v>69</v>
      </c>
      <c r="E57" s="10">
        <f>25670+89741</f>
        <v>115411</v>
      </c>
      <c r="G57" s="10">
        <f>25670+96201</f>
        <v>121871</v>
      </c>
    </row>
    <row r="58" spans="2:7" ht="6" customHeight="1">
      <c r="B58" s="18"/>
      <c r="E58" s="44"/>
      <c r="G58" s="44"/>
    </row>
    <row r="59" spans="2:7" ht="6" customHeight="1">
      <c r="B59" s="18"/>
      <c r="E59" s="6"/>
      <c r="F59" s="24"/>
      <c r="G59" s="6"/>
    </row>
    <row r="60" spans="2:7" ht="12.75">
      <c r="B60" s="18"/>
      <c r="E60" s="6">
        <f>SUM(E53:E57)+E52</f>
        <v>1396448</v>
      </c>
      <c r="F60" s="24"/>
      <c r="G60" s="6">
        <f>SUM(G53:G57)+G52</f>
        <v>1463972</v>
      </c>
    </row>
    <row r="61" spans="2:7" ht="6" customHeight="1" thickBot="1">
      <c r="B61" s="18"/>
      <c r="E61" s="45"/>
      <c r="F61" s="24"/>
      <c r="G61" s="45"/>
    </row>
    <row r="62" spans="2:7" ht="7.5" customHeight="1" thickTop="1">
      <c r="B62" s="18"/>
      <c r="G62" s="35"/>
    </row>
    <row r="63" spans="2:7" ht="12.75">
      <c r="B63" s="18">
        <v>16</v>
      </c>
      <c r="C63" s="5" t="s">
        <v>40</v>
      </c>
      <c r="E63" s="46">
        <f>ROUND(E52/E44*100,2)</f>
        <v>41.99</v>
      </c>
      <c r="G63" s="46">
        <f>ROUND(G52/G44*100,2)</f>
        <v>57.39</v>
      </c>
    </row>
    <row r="64" spans="2:7" ht="6" customHeight="1" thickBot="1">
      <c r="B64" s="18"/>
      <c r="E64" s="45"/>
      <c r="F64" s="24"/>
      <c r="G64" s="45"/>
    </row>
    <row r="65" spans="2:7" ht="13.5" thickTop="1">
      <c r="B65" s="12"/>
      <c r="C65" s="12"/>
      <c r="G65" s="35"/>
    </row>
    <row r="66" spans="2:7" ht="12.75">
      <c r="B66" s="12"/>
      <c r="C66" s="12"/>
      <c r="G66" s="35"/>
    </row>
    <row r="67" spans="5:7" ht="12.75">
      <c r="E67" s="47">
        <f>E40-E60</f>
        <v>0</v>
      </c>
      <c r="F67" s="47"/>
      <c r="G67" s="47">
        <f>G40-G60</f>
        <v>0</v>
      </c>
    </row>
  </sheetData>
  <mergeCells count="2">
    <mergeCell ref="B2:G2"/>
    <mergeCell ref="B3:G3"/>
  </mergeCells>
  <printOptions/>
  <pageMargins left="0.511811023622047" right="0.236220472440945" top="0.511811023622047" bottom="0.31496062992126" header="0.511811023622047" footer="0.2362204724409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mbsb</dc:creator>
  <cp:keywords/>
  <dc:description/>
  <cp:lastModifiedBy>mbsb</cp:lastModifiedBy>
  <cp:lastPrinted>2002-08-28T09:25:32Z</cp:lastPrinted>
  <dcterms:created xsi:type="dcterms:W3CDTF">1999-06-17T07:53:55Z</dcterms:created>
  <dcterms:modified xsi:type="dcterms:W3CDTF">2002-04-21T21:10:21Z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